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ecache\Documents\Thèse\papier ejm\submission\Revision\supplement\"/>
    </mc:Choice>
  </mc:AlternateContent>
  <xr:revisionPtr revIDLastSave="0" documentId="13_ncr:1_{338F2A35-D919-4D6A-83B8-87619F8CCE57}" xr6:coauthVersionLast="36" xr6:coauthVersionMax="36" xr10:uidLastSave="{00000000-0000-0000-0000-000000000000}"/>
  <bookViews>
    <workbookView xWindow="0" yWindow="0" windowWidth="23040" windowHeight="7968" activeTab="1" xr2:uid="{33245596-6390-43E6-B598-4ACEBACBC7B6}"/>
  </bookViews>
  <sheets>
    <sheet name="Table S1" sheetId="1" r:id="rId1"/>
    <sheet name="Table S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2" l="1"/>
  <c r="C24" i="2" s="1"/>
  <c r="C18" i="2"/>
  <c r="C19" i="2" s="1"/>
  <c r="C12" i="2"/>
  <c r="C13" i="2" s="1"/>
  <c r="C20" i="2" s="1"/>
  <c r="C8" i="2"/>
  <c r="C9" i="2" s="1"/>
  <c r="C25" i="2" s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15" i="1"/>
  <c r="L4" i="1"/>
  <c r="L5" i="1"/>
  <c r="L6" i="1"/>
  <c r="L7" i="1"/>
  <c r="L8" i="1"/>
  <c r="L9" i="1"/>
  <c r="L10" i="1"/>
  <c r="L11" i="1"/>
  <c r="L12" i="1"/>
  <c r="L3" i="1"/>
  <c r="J13" i="1" l="1"/>
  <c r="G13" i="1"/>
</calcChain>
</file>

<file path=xl/sharedStrings.xml><?xml version="1.0" encoding="utf-8"?>
<sst xmlns="http://schemas.openxmlformats.org/spreadsheetml/2006/main" count="91" uniqueCount="72">
  <si>
    <t>Value</t>
  </si>
  <si>
    <t>Units</t>
  </si>
  <si>
    <t>m</t>
  </si>
  <si>
    <t>Connoly et.al.2018</t>
  </si>
  <si>
    <t>mol/kg</t>
  </si>
  <si>
    <t>Manning (2004)</t>
  </si>
  <si>
    <t>Metabasite/Serpentinite</t>
  </si>
  <si>
    <t>Rock density</t>
  </si>
  <si>
    <t>Water density at 2.5GPa</t>
  </si>
  <si>
    <t>Fluid content wt%</t>
  </si>
  <si>
    <t xml:space="preserve">Water loss </t>
  </si>
  <si>
    <t>Sediment</t>
  </si>
  <si>
    <t>Rock volume</t>
  </si>
  <si>
    <t>Echantillons</t>
  </si>
  <si>
    <t>Average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</si>
  <si>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</si>
  <si>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</si>
  <si>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</si>
  <si>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</si>
  <si>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</si>
  <si>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</si>
  <si>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</si>
  <si>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</si>
  <si>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</si>
  <si>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</si>
  <si>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LOI</t>
  </si>
  <si>
    <t>Rb</t>
  </si>
  <si>
    <t>Th</t>
  </si>
  <si>
    <t>U</t>
  </si>
  <si>
    <t>Pb</t>
  </si>
  <si>
    <t>Sr</t>
  </si>
  <si>
    <t>Nb</t>
  </si>
  <si>
    <t>Zr</t>
  </si>
  <si>
    <t>Y</t>
  </si>
  <si>
    <t>La</t>
  </si>
  <si>
    <t>Ce</t>
  </si>
  <si>
    <t>Nd</t>
  </si>
  <si>
    <t>Sm</t>
  </si>
  <si>
    <t>Yb</t>
  </si>
  <si>
    <t>Sc</t>
  </si>
  <si>
    <t>V</t>
  </si>
  <si>
    <t>Cr</t>
  </si>
  <si>
    <t>Ni</t>
  </si>
  <si>
    <t>Cu</t>
  </si>
  <si>
    <t>Zn</t>
  </si>
  <si>
    <t>Ga</t>
  </si>
  <si>
    <t>Ge</t>
  </si>
  <si>
    <t>Sn</t>
  </si>
  <si>
    <t>Ta</t>
  </si>
  <si>
    <t>Co</t>
  </si>
  <si>
    <t>Tij</t>
  </si>
  <si>
    <t>%</t>
  </si>
  <si>
    <t>Mez211002(B)</t>
  </si>
  <si>
    <t>Mez220801</t>
  </si>
  <si>
    <t>Mez211002(A)</t>
  </si>
  <si>
    <t>N0S70S</t>
  </si>
  <si>
    <t>SAV210501</t>
  </si>
  <si>
    <t>SAV220601</t>
  </si>
  <si>
    <r>
      <t>L</t>
    </r>
    <r>
      <rPr>
        <vertAlign val="subscript"/>
        <sz val="14"/>
        <color theme="1"/>
        <rFont val="Times New Roman"/>
        <family val="1"/>
      </rPr>
      <t>GF</t>
    </r>
  </si>
  <si>
    <r>
      <t>n</t>
    </r>
    <r>
      <rPr>
        <i/>
        <vertAlign val="subscript"/>
        <sz val="14"/>
        <color theme="1"/>
        <rFont val="Times New Roman"/>
        <family val="1"/>
      </rPr>
      <t>i</t>
    </r>
  </si>
  <si>
    <r>
      <t>mol/m</t>
    </r>
    <r>
      <rPr>
        <vertAlign val="superscript"/>
        <sz val="12"/>
        <color theme="1"/>
        <rFont val="Times New Roman"/>
        <family val="1"/>
      </rPr>
      <t>3</t>
    </r>
  </si>
  <si>
    <r>
      <t>C</t>
    </r>
    <r>
      <rPr>
        <i/>
        <vertAlign val="subscript"/>
        <sz val="14"/>
        <color theme="1"/>
        <rFont val="Times New Roman"/>
        <family val="1"/>
      </rPr>
      <t>i</t>
    </r>
    <r>
      <rPr>
        <i/>
        <vertAlign val="superscript"/>
        <sz val="14"/>
        <color theme="1"/>
        <rFont val="Times New Roman"/>
        <family val="1"/>
      </rPr>
      <t>eq</t>
    </r>
  </si>
  <si>
    <r>
      <t>C</t>
    </r>
    <r>
      <rPr>
        <i/>
        <vertAlign val="subscript"/>
        <sz val="14"/>
        <color theme="1"/>
        <rFont val="Times New Roman"/>
        <family val="1"/>
      </rPr>
      <t>i</t>
    </r>
    <r>
      <rPr>
        <i/>
        <vertAlign val="superscript"/>
        <sz val="14"/>
        <color theme="1"/>
        <rFont val="Times New Roman"/>
        <family val="1"/>
      </rPr>
      <t>input</t>
    </r>
  </si>
  <si>
    <r>
      <t>q</t>
    </r>
    <r>
      <rPr>
        <vertAlign val="subscript"/>
        <sz val="14"/>
        <color theme="1"/>
        <rFont val="Times New Roman"/>
        <family val="1"/>
      </rPr>
      <t>TI</t>
    </r>
  </si>
  <si>
    <r>
      <t>m</t>
    </r>
    <r>
      <rPr>
        <vertAlign val="superscript"/>
        <sz val="12"/>
        <color theme="1"/>
        <rFont val="Times New Roman"/>
        <family val="1"/>
      </rPr>
      <t xml:space="preserve">3 </t>
    </r>
    <r>
      <rPr>
        <sz val="12"/>
        <color theme="1"/>
        <rFont val="Times New Roman"/>
        <family val="1"/>
      </rPr>
      <t>Fluide/m</t>
    </r>
    <r>
      <rPr>
        <vertAlign val="superscript"/>
        <sz val="12"/>
        <color theme="1"/>
        <rFont val="Times New Roman"/>
        <family val="1"/>
      </rPr>
      <t xml:space="preserve">2 </t>
    </r>
    <r>
      <rPr>
        <sz val="12"/>
        <color theme="1"/>
        <rFont val="Times New Roman"/>
        <family val="1"/>
      </rPr>
      <t>Roche</t>
    </r>
  </si>
  <si>
    <r>
      <t>kg/m</t>
    </r>
    <r>
      <rPr>
        <vertAlign val="superscript"/>
        <sz val="12"/>
        <color theme="1"/>
        <rFont val="Times New Roman"/>
        <family val="1"/>
      </rPr>
      <t>3</t>
    </r>
  </si>
  <si>
    <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/m</t>
    </r>
    <r>
      <rPr>
        <vertAlign val="superscript"/>
        <sz val="12"/>
        <color theme="1"/>
        <rFont val="Times New Roman"/>
        <family val="1"/>
      </rPr>
      <t xml:space="preserve">3 </t>
    </r>
  </si>
  <si>
    <r>
      <t>m</t>
    </r>
    <r>
      <rPr>
        <vertAlign val="superscript"/>
        <sz val="12"/>
        <color theme="1"/>
        <rFont val="Times New Roman"/>
        <family val="1"/>
      </rPr>
      <t xml:space="preserve">3 </t>
    </r>
  </si>
  <si>
    <r>
      <t xml:space="preserve">wt% </t>
    </r>
    <r>
      <rPr>
        <sz val="10"/>
        <color theme="1"/>
        <rFont val="Times New Roman"/>
        <family val="1"/>
      </rPr>
      <t>(Padrón-Navarta et al., 2010)</t>
    </r>
  </si>
  <si>
    <r>
      <t xml:space="preserve">wt% </t>
    </r>
    <r>
      <rPr>
        <sz val="10"/>
        <color theme="1"/>
        <rFont val="Times New Roman"/>
        <family val="1"/>
      </rPr>
      <t>(Kerrick &amp; connolly 2001)</t>
    </r>
  </si>
  <si>
    <t>Table S1. mass balance calculation</t>
  </si>
  <si>
    <t>Table S2. Time integrated fluid flux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</si>
</sst>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vertAlign val="subscript"/>
      <sz val="14"/>
      <color theme="1"/>
      <name val="Times New Roman"/>
      <family val="1"/>
    </font>
    <font>
      <i/>
      <vertAlign val="subscript"/>
      <sz val="14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i/>
      <vertAlign val="superscript"/>
      <sz val="14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49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2" fontId="0" fillId="0" borderId="13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4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0" xfId="0" applyFont="1" applyFill="1"/>
    <xf numFmtId="2" fontId="0" fillId="0" borderId="0" xfId="0" applyNumberFormat="1" applyFont="1" applyFill="1"/>
    <xf numFmtId="0" fontId="0" fillId="0" borderId="0" xfId="0" applyFont="1" applyFill="1"/>
    <xf numFmtId="2" fontId="0" fillId="0" borderId="0" xfId="0" applyNumberFormat="1" applyFill="1" applyBorder="1"/>
    <xf numFmtId="0" fontId="0" fillId="0" borderId="0" xfId="0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0" fillId="0" borderId="1" xfId="0" applyFill="1" applyBorder="1"/>
    <xf numFmtId="2" fontId="0" fillId="0" borderId="3" xfId="0" applyNumberFormat="1" applyFill="1" applyBorder="1" applyAlignment="1">
      <alignment horizontal="center"/>
    </xf>
    <xf numFmtId="0" fontId="0" fillId="0" borderId="4" xfId="0" applyFill="1" applyBorder="1"/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0" xfId="0" applyFont="1" applyFill="1"/>
    <xf numFmtId="49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0" fillId="0" borderId="6" xfId="0" applyFill="1" applyBorder="1"/>
    <xf numFmtId="0" fontId="0" fillId="0" borderId="7" xfId="0" applyFill="1" applyBorder="1"/>
    <xf numFmtId="0" fontId="0" fillId="0" borderId="2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11" fontId="2" fillId="0" borderId="7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0" fillId="2" borderId="0" xfId="0" applyFill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CADE7-B6F8-47AE-8C27-8C99AC392C24}">
  <dimension ref="A1:AM67"/>
  <sheetViews>
    <sheetView zoomScale="70" zoomScaleNormal="70" workbookViewId="0">
      <selection activeCell="A4" sqref="A4"/>
    </sheetView>
  </sheetViews>
  <sheetFormatPr baseColWidth="10" defaultRowHeight="14.4" x14ac:dyDescent="0.3"/>
  <cols>
    <col min="1" max="1" width="11.5546875" style="1"/>
    <col min="2" max="2" width="13.5546875" style="1" customWidth="1"/>
    <col min="3" max="3" width="13.21875" style="1" bestFit="1" customWidth="1"/>
    <col min="4" max="4" width="12.33203125" style="1" bestFit="1" customWidth="1"/>
    <col min="5" max="5" width="11.5546875" style="1"/>
    <col min="6" max="6" width="13" style="1" bestFit="1" customWidth="1"/>
    <col min="7" max="7" width="11.5546875" style="1"/>
    <col min="8" max="8" width="16" style="1" bestFit="1" customWidth="1"/>
    <col min="9" max="10" width="11.5546875" style="1"/>
    <col min="11" max="11" width="12.6640625" style="1" customWidth="1"/>
    <col min="12" max="12" width="12.77734375" style="1" customWidth="1"/>
    <col min="13" max="13" width="17.33203125" style="1" bestFit="1" customWidth="1"/>
    <col min="14" max="14" width="19.33203125" style="1" bestFit="1" customWidth="1"/>
    <col min="15" max="16384" width="11.5546875" style="1"/>
  </cols>
  <sheetData>
    <row r="1" spans="2:39" ht="15" thickBot="1" x14ac:dyDescent="0.35">
      <c r="B1" s="71" t="s">
        <v>70</v>
      </c>
      <c r="C1" s="71"/>
      <c r="D1" s="71"/>
    </row>
    <row r="2" spans="2:39" ht="15" thickBot="1" x14ac:dyDescent="0.35">
      <c r="B2" s="5" t="s">
        <v>13</v>
      </c>
      <c r="C2" s="6" t="s">
        <v>52</v>
      </c>
      <c r="D2" s="7" t="s">
        <v>53</v>
      </c>
      <c r="E2" s="7" t="s">
        <v>55</v>
      </c>
      <c r="F2" s="7" t="s">
        <v>54</v>
      </c>
      <c r="G2" s="7" t="s">
        <v>14</v>
      </c>
      <c r="H2" s="7" t="s">
        <v>56</v>
      </c>
      <c r="I2" s="7" t="s">
        <v>57</v>
      </c>
      <c r="J2" s="37" t="s">
        <v>14</v>
      </c>
      <c r="K2" s="39" t="s">
        <v>50</v>
      </c>
      <c r="L2" s="40" t="s">
        <v>51</v>
      </c>
      <c r="M2" s="33"/>
      <c r="N2" s="34"/>
      <c r="O2" s="22"/>
      <c r="P2" s="22"/>
      <c r="Q2" s="22"/>
      <c r="R2" s="22"/>
      <c r="S2" s="22"/>
      <c r="T2" s="34"/>
      <c r="U2" s="34"/>
    </row>
    <row r="3" spans="2:39" x14ac:dyDescent="0.3">
      <c r="B3" s="8" t="s">
        <v>15</v>
      </c>
      <c r="C3" s="12">
        <v>41.68</v>
      </c>
      <c r="D3" s="12">
        <v>42.06</v>
      </c>
      <c r="E3" s="12">
        <v>39.0358244902556</v>
      </c>
      <c r="F3" s="35">
        <v>40.72</v>
      </c>
      <c r="G3" s="10">
        <v>40.873956122563904</v>
      </c>
      <c r="H3" s="12">
        <v>43.61</v>
      </c>
      <c r="I3" s="35">
        <v>44.28</v>
      </c>
      <c r="J3" s="10">
        <v>43.61</v>
      </c>
      <c r="K3" s="41">
        <v>-0.14240748632171896</v>
      </c>
      <c r="L3" s="42">
        <f>K3*100</f>
        <v>-14.240748632171895</v>
      </c>
      <c r="M3" s="33"/>
      <c r="N3" s="12"/>
      <c r="O3" s="12"/>
      <c r="P3" s="12"/>
      <c r="Q3" s="12"/>
      <c r="R3" s="35"/>
      <c r="S3" s="33"/>
      <c r="T3" s="34"/>
      <c r="U3" s="34"/>
    </row>
    <row r="4" spans="2:39" x14ac:dyDescent="0.3">
      <c r="B4" s="11" t="s">
        <v>16</v>
      </c>
      <c r="C4" s="12">
        <v>2.83</v>
      </c>
      <c r="D4" s="12">
        <v>2.4</v>
      </c>
      <c r="E4" s="12">
        <v>6.1861688068275003</v>
      </c>
      <c r="F4" s="35">
        <v>2.9</v>
      </c>
      <c r="G4" s="14">
        <v>3.579042201706875</v>
      </c>
      <c r="H4" s="12">
        <v>6.37</v>
      </c>
      <c r="I4" s="35">
        <v>6.13</v>
      </c>
      <c r="J4" s="14">
        <v>6.37</v>
      </c>
      <c r="K4" s="43">
        <v>-0.47200406661758998</v>
      </c>
      <c r="L4" s="44">
        <f t="shared" ref="L4:L12" si="0">K4*100</f>
        <v>-47.200406661758997</v>
      </c>
      <c r="M4" s="33"/>
      <c r="N4" s="12"/>
      <c r="O4" s="12"/>
      <c r="P4" s="12"/>
      <c r="Q4" s="12"/>
      <c r="R4" s="35"/>
      <c r="S4" s="33"/>
      <c r="T4" s="34"/>
      <c r="U4" s="34"/>
    </row>
    <row r="5" spans="2:39" x14ac:dyDescent="0.3">
      <c r="B5" s="11" t="s">
        <v>17</v>
      </c>
      <c r="C5" s="12">
        <v>14.01</v>
      </c>
      <c r="D5" s="12">
        <v>13.83</v>
      </c>
      <c r="E5" s="12">
        <v>14.67091406853436</v>
      </c>
      <c r="F5" s="35">
        <v>14.7</v>
      </c>
      <c r="G5" s="14">
        <v>14.302728517133591</v>
      </c>
      <c r="H5" s="12">
        <v>13.12</v>
      </c>
      <c r="I5" s="35">
        <v>12.82</v>
      </c>
      <c r="J5" s="14">
        <v>13.12</v>
      </c>
      <c r="K5" s="43">
        <v>1.6769932202847615E-2</v>
      </c>
      <c r="L5" s="44">
        <f t="shared" si="0"/>
        <v>1.6769932202847615</v>
      </c>
      <c r="M5" s="33"/>
      <c r="N5" s="12"/>
      <c r="O5" s="12"/>
      <c r="P5" s="12"/>
      <c r="Q5" s="12"/>
      <c r="R5" s="35"/>
      <c r="S5" s="33"/>
      <c r="T5" s="34"/>
      <c r="U5" s="34"/>
    </row>
    <row r="6" spans="2:39" x14ac:dyDescent="0.3">
      <c r="B6" s="11" t="s">
        <v>18</v>
      </c>
      <c r="C6" s="12">
        <v>16.309999999999999</v>
      </c>
      <c r="D6" s="12">
        <v>16.25</v>
      </c>
      <c r="E6" s="12">
        <v>17.359249139675875</v>
      </c>
      <c r="F6" s="35">
        <v>17.14</v>
      </c>
      <c r="G6" s="14">
        <v>16.764812284918968</v>
      </c>
      <c r="H6" s="12">
        <v>18.27</v>
      </c>
      <c r="I6" s="35">
        <v>17.54</v>
      </c>
      <c r="J6" s="14">
        <v>18.27</v>
      </c>
      <c r="K6" s="43">
        <v>-0.1366872691461084</v>
      </c>
      <c r="L6" s="44">
        <f t="shared" si="0"/>
        <v>-13.66872691461084</v>
      </c>
      <c r="M6" s="33"/>
      <c r="N6" s="12"/>
      <c r="O6" s="12"/>
      <c r="P6" s="12"/>
      <c r="Q6" s="12"/>
      <c r="R6" s="35"/>
      <c r="S6" s="33"/>
      <c r="T6" s="34"/>
      <c r="U6" s="34"/>
    </row>
    <row r="7" spans="2:39" x14ac:dyDescent="0.3">
      <c r="B7" s="11" t="s">
        <v>19</v>
      </c>
      <c r="C7" s="12">
        <v>0.34</v>
      </c>
      <c r="D7" s="12">
        <v>0.32</v>
      </c>
      <c r="E7" s="12">
        <v>0.39975242693554119</v>
      </c>
      <c r="F7" s="35">
        <v>0.36</v>
      </c>
      <c r="G7" s="14">
        <v>0.35493810673388526</v>
      </c>
      <c r="H7" s="12">
        <v>0.41</v>
      </c>
      <c r="I7" s="35">
        <v>0.38</v>
      </c>
      <c r="J7" s="14">
        <v>4.2</v>
      </c>
      <c r="K7" s="43">
        <v>-0.17148703587668601</v>
      </c>
      <c r="L7" s="44">
        <f t="shared" si="0"/>
        <v>-17.148703587668599</v>
      </c>
      <c r="M7" s="33"/>
      <c r="N7" s="12"/>
      <c r="O7" s="12"/>
      <c r="P7" s="12"/>
      <c r="Q7" s="12"/>
      <c r="R7" s="35"/>
      <c r="S7" s="33"/>
      <c r="T7" s="34"/>
      <c r="U7" s="34"/>
    </row>
    <row r="8" spans="2:39" x14ac:dyDescent="0.3">
      <c r="B8" s="11" t="s">
        <v>20</v>
      </c>
      <c r="C8" s="12">
        <v>4.3899999999999997</v>
      </c>
      <c r="D8" s="12">
        <v>4.68</v>
      </c>
      <c r="E8" s="12">
        <v>3.6077656530932587</v>
      </c>
      <c r="F8" s="35">
        <v>4.09</v>
      </c>
      <c r="G8" s="14">
        <v>4.1919414132733142</v>
      </c>
      <c r="H8" s="12">
        <v>4.2</v>
      </c>
      <c r="I8" s="35">
        <v>4.88</v>
      </c>
      <c r="J8" s="14">
        <v>10.32</v>
      </c>
      <c r="K8" s="43">
        <v>-0.14865982753334983</v>
      </c>
      <c r="L8" s="44">
        <f t="shared" si="0"/>
        <v>-14.865982753334983</v>
      </c>
      <c r="M8" s="33"/>
      <c r="N8" s="12"/>
      <c r="O8" s="12"/>
      <c r="P8" s="12"/>
      <c r="Q8" s="12"/>
      <c r="R8" s="35"/>
      <c r="S8" s="33"/>
      <c r="T8" s="34"/>
      <c r="U8" s="34"/>
    </row>
    <row r="9" spans="2:39" x14ac:dyDescent="0.3">
      <c r="B9" s="11" t="s">
        <v>21</v>
      </c>
      <c r="C9" s="12">
        <v>18.100000000000001</v>
      </c>
      <c r="D9" s="12">
        <v>17.760000000000002</v>
      </c>
      <c r="E9" s="12">
        <v>17.838952051998525</v>
      </c>
      <c r="F9" s="35">
        <v>18.53</v>
      </c>
      <c r="G9" s="14">
        <v>18.057238012999633</v>
      </c>
      <c r="H9" s="12">
        <v>10.32</v>
      </c>
      <c r="I9" s="35">
        <v>10.55</v>
      </c>
      <c r="J9" s="14">
        <v>3.55</v>
      </c>
      <c r="K9" s="43">
        <v>0.59552144112188543</v>
      </c>
      <c r="L9" s="44">
        <f t="shared" si="0"/>
        <v>59.552144112188543</v>
      </c>
      <c r="M9" s="33"/>
      <c r="N9" s="12"/>
      <c r="O9" s="12"/>
      <c r="P9" s="12"/>
      <c r="Q9" s="12"/>
      <c r="R9" s="35"/>
      <c r="S9" s="33"/>
      <c r="T9" s="34"/>
      <c r="U9" s="34"/>
    </row>
    <row r="10" spans="2:39" x14ac:dyDescent="0.3">
      <c r="B10" s="11" t="s">
        <v>22</v>
      </c>
      <c r="C10" s="12">
        <v>1.44</v>
      </c>
      <c r="D10" s="12">
        <v>1.71</v>
      </c>
      <c r="E10" s="12">
        <v>0.94941201397191022</v>
      </c>
      <c r="F10" s="35">
        <v>1.02</v>
      </c>
      <c r="G10" s="14">
        <v>1.2798530034929776</v>
      </c>
      <c r="H10" s="12">
        <v>3.55</v>
      </c>
      <c r="I10" s="35">
        <v>3.84</v>
      </c>
      <c r="J10" s="14">
        <v>2.1000000000000001E-2</v>
      </c>
      <c r="K10" s="43">
        <v>-0.68063345142549281</v>
      </c>
      <c r="L10" s="44">
        <f t="shared" si="0"/>
        <v>-68.063345142549281</v>
      </c>
      <c r="M10" s="33"/>
      <c r="N10" s="12"/>
      <c r="O10" s="12"/>
      <c r="P10" s="12"/>
      <c r="Q10" s="12"/>
      <c r="R10" s="35"/>
      <c r="S10" s="33"/>
      <c r="T10" s="34"/>
      <c r="U10" s="34"/>
    </row>
    <row r="11" spans="2:39" x14ac:dyDescent="0.3">
      <c r="B11" s="11" t="s">
        <v>23</v>
      </c>
      <c r="C11" s="12">
        <v>0.02</v>
      </c>
      <c r="D11" s="12">
        <v>0</v>
      </c>
      <c r="E11" s="12">
        <v>5.9962864040331174E-2</v>
      </c>
      <c r="F11" s="35">
        <v>0.02</v>
      </c>
      <c r="G11" s="14">
        <v>2.4990716010082795E-2</v>
      </c>
      <c r="H11" s="12">
        <v>2.1000000000000001E-2</v>
      </c>
      <c r="I11" s="35">
        <v>0.05</v>
      </c>
      <c r="J11" s="14">
        <v>0.12</v>
      </c>
      <c r="K11" s="43">
        <v>-0.35092613608054468</v>
      </c>
      <c r="L11" s="44">
        <f t="shared" si="0"/>
        <v>-35.092613608054471</v>
      </c>
      <c r="M11" s="33"/>
      <c r="N11" s="12"/>
      <c r="O11" s="12"/>
      <c r="P11" s="12"/>
      <c r="Q11" s="12"/>
      <c r="R11" s="35"/>
      <c r="S11" s="33"/>
      <c r="T11" s="34"/>
      <c r="U11" s="34"/>
    </row>
    <row r="12" spans="2:39" x14ac:dyDescent="0.3">
      <c r="B12" s="11" t="s">
        <v>24</v>
      </c>
      <c r="C12" s="12">
        <v>0.72</v>
      </c>
      <c r="D12" s="12">
        <v>0.71</v>
      </c>
      <c r="E12" s="12">
        <v>0.33978956289521001</v>
      </c>
      <c r="F12" s="35">
        <v>0.81</v>
      </c>
      <c r="G12" s="14">
        <v>0.64494739072380247</v>
      </c>
      <c r="H12" s="12">
        <v>0.12</v>
      </c>
      <c r="I12" s="35">
        <v>0.13</v>
      </c>
      <c r="J12" s="14">
        <v>0</v>
      </c>
      <c r="K12" s="43">
        <v>3.7572727612063712</v>
      </c>
      <c r="L12" s="44">
        <f t="shared" si="0"/>
        <v>375.7272761206371</v>
      </c>
      <c r="M12" s="33"/>
      <c r="N12" s="12"/>
      <c r="O12" s="12"/>
      <c r="P12" s="12"/>
      <c r="Q12" s="12"/>
      <c r="R12" s="35"/>
      <c r="S12" s="33"/>
      <c r="T12" s="34"/>
      <c r="U12" s="34"/>
    </row>
    <row r="13" spans="2:39" ht="15" thickBot="1" x14ac:dyDescent="0.35">
      <c r="B13" s="11" t="s">
        <v>25</v>
      </c>
      <c r="C13" s="12">
        <v>0</v>
      </c>
      <c r="D13" s="12">
        <v>0</v>
      </c>
      <c r="E13" s="12">
        <v>6.2221300425125983E-2</v>
      </c>
      <c r="F13" s="35">
        <v>0</v>
      </c>
      <c r="G13" s="14">
        <f t="shared" ref="G13" si="1">AVERAGE(C13:F13)</f>
        <v>1.5555325106281496E-2</v>
      </c>
      <c r="H13" s="21">
        <v>0</v>
      </c>
      <c r="I13" s="36">
        <v>0</v>
      </c>
      <c r="J13" s="14">
        <f>AVERAGE(H12:I12)</f>
        <v>0.125</v>
      </c>
      <c r="K13" s="45"/>
      <c r="L13" s="29"/>
      <c r="M13" s="33"/>
      <c r="N13" s="34"/>
      <c r="O13" s="46"/>
      <c r="P13" s="34"/>
      <c r="Q13" s="34"/>
      <c r="R13" s="34"/>
      <c r="S13" s="34"/>
      <c r="T13" s="34"/>
      <c r="U13" s="34"/>
    </row>
    <row r="14" spans="2:39" ht="15" thickBot="1" x14ac:dyDescent="0.35">
      <c r="B14" s="38" t="s">
        <v>13</v>
      </c>
      <c r="C14" s="17"/>
      <c r="D14" s="17"/>
      <c r="E14" s="18"/>
      <c r="F14" s="18"/>
      <c r="G14" s="18"/>
      <c r="H14" s="17">
        <v>0</v>
      </c>
      <c r="I14" s="53"/>
      <c r="J14" s="53"/>
      <c r="K14" s="53"/>
      <c r="L14" s="28"/>
      <c r="M14" s="34"/>
      <c r="N14" s="47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6"/>
    </row>
    <row r="15" spans="2:39" x14ac:dyDescent="0.3">
      <c r="B15" s="19" t="s">
        <v>26</v>
      </c>
      <c r="C15" s="16"/>
      <c r="D15" s="17">
        <v>4.3</v>
      </c>
      <c r="E15" s="18"/>
      <c r="F15" s="18"/>
      <c r="G15" s="9"/>
      <c r="H15" s="54">
        <v>0</v>
      </c>
      <c r="I15" s="53"/>
      <c r="J15" s="9"/>
      <c r="K15" s="41">
        <v>0</v>
      </c>
      <c r="L15" s="42">
        <f>K15*100</f>
        <v>0</v>
      </c>
      <c r="M15" s="34"/>
      <c r="N15" s="47"/>
      <c r="O15" s="48"/>
      <c r="P15" s="33"/>
      <c r="Q15" s="34"/>
      <c r="R15" s="34"/>
      <c r="S15" s="34"/>
      <c r="T15" s="34"/>
      <c r="U15" s="34"/>
    </row>
    <row r="16" spans="2:39" x14ac:dyDescent="0.3">
      <c r="B16" s="19" t="s">
        <v>27</v>
      </c>
      <c r="C16" s="20"/>
      <c r="D16" s="21">
        <v>3.9</v>
      </c>
      <c r="E16" s="22"/>
      <c r="F16" s="22"/>
      <c r="G16" s="13"/>
      <c r="H16" s="55">
        <v>0</v>
      </c>
      <c r="I16" s="36"/>
      <c r="J16" s="13"/>
      <c r="K16" s="43">
        <v>0</v>
      </c>
      <c r="L16" s="44">
        <f t="shared" ref="L16:L38" si="2">K16*100</f>
        <v>0</v>
      </c>
      <c r="M16" s="34"/>
      <c r="N16" s="47"/>
      <c r="O16" s="48"/>
      <c r="P16" s="33"/>
      <c r="Q16" s="34"/>
      <c r="R16" s="34"/>
      <c r="S16" s="34"/>
      <c r="T16" s="34"/>
      <c r="U16" s="34"/>
    </row>
    <row r="17" spans="2:21" x14ac:dyDescent="0.3">
      <c r="B17" s="19" t="s">
        <v>28</v>
      </c>
      <c r="C17" s="20"/>
      <c r="D17" s="21">
        <v>3.1</v>
      </c>
      <c r="E17" s="22"/>
      <c r="F17" s="22"/>
      <c r="G17" s="13"/>
      <c r="H17" s="55">
        <v>0</v>
      </c>
      <c r="I17" s="36"/>
      <c r="J17" s="13"/>
      <c r="K17" s="43">
        <v>0</v>
      </c>
      <c r="L17" s="44">
        <f t="shared" si="2"/>
        <v>0</v>
      </c>
      <c r="M17" s="34"/>
      <c r="N17" s="47"/>
      <c r="O17" s="48"/>
      <c r="P17" s="33"/>
      <c r="Q17" s="34"/>
      <c r="R17" s="34"/>
      <c r="S17" s="34"/>
      <c r="T17" s="34"/>
      <c r="U17" s="34"/>
    </row>
    <row r="18" spans="2:21" x14ac:dyDescent="0.3">
      <c r="B18" s="19" t="s">
        <v>29</v>
      </c>
      <c r="C18" s="20"/>
      <c r="D18" s="21">
        <v>3.4</v>
      </c>
      <c r="E18" s="22"/>
      <c r="F18" s="22"/>
      <c r="G18" s="13"/>
      <c r="H18" s="55">
        <v>0</v>
      </c>
      <c r="I18" s="36"/>
      <c r="J18" s="13"/>
      <c r="K18" s="43">
        <v>0</v>
      </c>
      <c r="L18" s="44">
        <f t="shared" si="2"/>
        <v>0</v>
      </c>
      <c r="M18" s="34"/>
      <c r="N18" s="47"/>
      <c r="O18" s="48"/>
      <c r="P18" s="33"/>
      <c r="Q18" s="34"/>
      <c r="R18" s="34"/>
      <c r="S18" s="34"/>
      <c r="T18" s="34"/>
      <c r="U18" s="34"/>
    </row>
    <row r="19" spans="2:21" x14ac:dyDescent="0.3">
      <c r="B19" s="19" t="s">
        <v>30</v>
      </c>
      <c r="C19" s="20"/>
      <c r="D19" s="21">
        <v>813.7</v>
      </c>
      <c r="E19" s="22"/>
      <c r="F19" s="22"/>
      <c r="G19" s="13"/>
      <c r="H19" s="55">
        <v>43.8</v>
      </c>
      <c r="I19" s="36"/>
      <c r="J19" s="13"/>
      <c r="K19" s="43">
        <v>16.129077767986686</v>
      </c>
      <c r="L19" s="44">
        <f t="shared" si="2"/>
        <v>1612.9077767986687</v>
      </c>
      <c r="M19" s="34"/>
      <c r="N19" s="47"/>
      <c r="O19" s="48"/>
      <c r="P19" s="33"/>
      <c r="Q19" s="34"/>
      <c r="R19" s="34"/>
      <c r="S19" s="34"/>
      <c r="T19" s="34"/>
      <c r="U19" s="34"/>
    </row>
    <row r="20" spans="2:21" x14ac:dyDescent="0.3">
      <c r="B20" s="19" t="s">
        <v>31</v>
      </c>
      <c r="C20" s="20"/>
      <c r="D20" s="21">
        <v>4.8</v>
      </c>
      <c r="E20" s="22"/>
      <c r="F20" s="22"/>
      <c r="G20" s="13"/>
      <c r="H20" s="55">
        <v>5.4</v>
      </c>
      <c r="I20" s="36"/>
      <c r="J20" s="13"/>
      <c r="K20" s="43">
        <v>-0.18042018626813949</v>
      </c>
      <c r="L20" s="44">
        <f t="shared" si="2"/>
        <v>-18.042018626813949</v>
      </c>
      <c r="M20" s="34"/>
      <c r="N20" s="47"/>
      <c r="O20" s="48"/>
      <c r="P20" s="33"/>
      <c r="Q20" s="34"/>
      <c r="R20" s="34"/>
      <c r="S20" s="34"/>
      <c r="T20" s="34"/>
      <c r="U20" s="34"/>
    </row>
    <row r="21" spans="2:21" x14ac:dyDescent="0.3">
      <c r="B21" s="19" t="s">
        <v>32</v>
      </c>
      <c r="C21" s="20"/>
      <c r="D21" s="21">
        <v>102.6</v>
      </c>
      <c r="E21" s="22"/>
      <c r="F21" s="22"/>
      <c r="G21" s="13"/>
      <c r="H21" s="55">
        <v>94.6</v>
      </c>
      <c r="I21" s="36"/>
      <c r="J21" s="13"/>
      <c r="K21" s="43">
        <v>0</v>
      </c>
      <c r="L21" s="44">
        <f t="shared" si="2"/>
        <v>0</v>
      </c>
      <c r="M21" s="34"/>
      <c r="N21" s="47"/>
      <c r="O21" s="48"/>
      <c r="P21" s="33"/>
      <c r="Q21" s="34"/>
      <c r="R21" s="34"/>
      <c r="S21" s="34"/>
      <c r="T21" s="34"/>
      <c r="U21" s="34"/>
    </row>
    <row r="22" spans="2:21" x14ac:dyDescent="0.3">
      <c r="B22" s="19" t="s">
        <v>33</v>
      </c>
      <c r="C22" s="20"/>
      <c r="D22" s="21">
        <v>52.8</v>
      </c>
      <c r="E22" s="22"/>
      <c r="F22" s="22"/>
      <c r="G22" s="13"/>
      <c r="H22" s="55">
        <v>33.5</v>
      </c>
      <c r="I22" s="36"/>
      <c r="J22" s="13"/>
      <c r="K22" s="43">
        <v>0.45322510255738835</v>
      </c>
      <c r="L22" s="44">
        <f t="shared" si="2"/>
        <v>45.322510255738834</v>
      </c>
      <c r="M22" s="34"/>
      <c r="N22" s="47"/>
      <c r="O22" s="48"/>
      <c r="P22" s="33"/>
      <c r="Q22" s="34"/>
      <c r="R22" s="34"/>
      <c r="S22" s="34"/>
      <c r="T22" s="34"/>
      <c r="U22" s="34"/>
    </row>
    <row r="23" spans="2:21" x14ac:dyDescent="0.3">
      <c r="B23" s="19" t="s">
        <v>34</v>
      </c>
      <c r="C23" s="20"/>
      <c r="D23" s="21">
        <v>19.399999999999999</v>
      </c>
      <c r="E23" s="22"/>
      <c r="F23" s="22"/>
      <c r="G23" s="13"/>
      <c r="H23" s="55">
        <v>0</v>
      </c>
      <c r="I23" s="36"/>
      <c r="J23" s="13"/>
      <c r="K23" s="43">
        <v>0</v>
      </c>
      <c r="L23" s="44">
        <f t="shared" si="2"/>
        <v>0</v>
      </c>
      <c r="M23" s="34"/>
      <c r="N23" s="47"/>
      <c r="O23" s="48"/>
      <c r="P23" s="33"/>
      <c r="Q23" s="34"/>
      <c r="R23" s="34"/>
      <c r="S23" s="34"/>
      <c r="T23" s="34"/>
      <c r="U23" s="34"/>
    </row>
    <row r="24" spans="2:21" x14ac:dyDescent="0.3">
      <c r="B24" s="19" t="s">
        <v>35</v>
      </c>
      <c r="C24" s="20"/>
      <c r="D24" s="21">
        <v>40.6</v>
      </c>
      <c r="E24" s="22"/>
      <c r="F24" s="22"/>
      <c r="G24" s="13"/>
      <c r="H24" s="55">
        <v>0</v>
      </c>
      <c r="I24" s="36"/>
      <c r="J24" s="13"/>
      <c r="K24" s="43">
        <v>0</v>
      </c>
      <c r="L24" s="44">
        <f t="shared" si="2"/>
        <v>0</v>
      </c>
      <c r="M24" s="34"/>
      <c r="N24" s="47"/>
      <c r="O24" s="48"/>
      <c r="P24" s="33"/>
      <c r="Q24" s="34"/>
      <c r="R24" s="34"/>
      <c r="S24" s="34"/>
      <c r="T24" s="34"/>
      <c r="U24" s="34"/>
    </row>
    <row r="25" spans="2:21" x14ac:dyDescent="0.3">
      <c r="B25" s="19" t="s">
        <v>36</v>
      </c>
      <c r="C25" s="20"/>
      <c r="D25" s="21">
        <v>40.5</v>
      </c>
      <c r="E25" s="22"/>
      <c r="F25" s="22"/>
      <c r="G25" s="13"/>
      <c r="H25" s="55">
        <v>10.199999999999999</v>
      </c>
      <c r="I25" s="36"/>
      <c r="J25" s="13"/>
      <c r="K25" s="43">
        <v>2.6609907120743035</v>
      </c>
      <c r="L25" s="44">
        <f t="shared" si="2"/>
        <v>266.09907120743037</v>
      </c>
      <c r="M25" s="34"/>
      <c r="N25" s="47"/>
      <c r="O25" s="48"/>
      <c r="P25" s="33"/>
      <c r="Q25" s="34"/>
      <c r="R25" s="34"/>
      <c r="S25" s="34"/>
      <c r="T25" s="34"/>
      <c r="U25" s="34"/>
    </row>
    <row r="26" spans="2:21" x14ac:dyDescent="0.3">
      <c r="B26" s="19" t="s">
        <v>37</v>
      </c>
      <c r="C26" s="20"/>
      <c r="D26" s="21">
        <v>4.2</v>
      </c>
      <c r="E26" s="22"/>
      <c r="F26" s="22"/>
      <c r="G26" s="13"/>
      <c r="H26" s="55">
        <v>0</v>
      </c>
      <c r="I26" s="36"/>
      <c r="J26" s="13"/>
      <c r="K26" s="43">
        <v>0</v>
      </c>
      <c r="L26" s="44">
        <f t="shared" si="2"/>
        <v>0</v>
      </c>
      <c r="M26" s="34"/>
      <c r="N26" s="47"/>
      <c r="O26" s="48"/>
      <c r="P26" s="33"/>
      <c r="Q26" s="34"/>
      <c r="R26" s="34"/>
      <c r="S26" s="34"/>
      <c r="T26" s="34"/>
      <c r="U26" s="34"/>
    </row>
    <row r="27" spans="2:21" x14ac:dyDescent="0.3">
      <c r="B27" s="19" t="s">
        <v>38</v>
      </c>
      <c r="C27" s="20"/>
      <c r="D27" s="21">
        <v>7.5</v>
      </c>
      <c r="E27" s="22"/>
      <c r="F27" s="22"/>
      <c r="G27" s="13"/>
      <c r="H27" s="55">
        <v>4.3</v>
      </c>
      <c r="I27" s="36"/>
      <c r="J27" s="13"/>
      <c r="K27" s="43">
        <v>0.60818713450292394</v>
      </c>
      <c r="L27" s="44">
        <f t="shared" si="2"/>
        <v>60.818713450292393</v>
      </c>
      <c r="N27" s="47"/>
      <c r="O27" s="48"/>
    </row>
    <row r="28" spans="2:21" x14ac:dyDescent="0.3">
      <c r="B28" s="19" t="s">
        <v>39</v>
      </c>
      <c r="C28" s="20"/>
      <c r="D28" s="21">
        <v>25.6</v>
      </c>
      <c r="E28" s="22"/>
      <c r="F28" s="22"/>
      <c r="G28" s="13"/>
      <c r="H28" s="55">
        <v>49.5</v>
      </c>
      <c r="I28" s="36"/>
      <c r="J28" s="13"/>
      <c r="K28" s="43">
        <v>-0.52315356291964477</v>
      </c>
      <c r="L28" s="44">
        <f t="shared" si="2"/>
        <v>-52.315356291964477</v>
      </c>
      <c r="N28" s="47"/>
      <c r="O28" s="48"/>
    </row>
    <row r="29" spans="2:21" x14ac:dyDescent="0.3">
      <c r="B29" s="19" t="s">
        <v>40</v>
      </c>
      <c r="C29" s="20"/>
      <c r="D29" s="21">
        <v>326.5</v>
      </c>
      <c r="E29" s="22"/>
      <c r="F29" s="22"/>
      <c r="G29" s="13"/>
      <c r="H29" s="55">
        <v>643.9</v>
      </c>
      <c r="I29" s="36"/>
      <c r="J29" s="13"/>
      <c r="K29" s="43">
        <v>-0.53247101983012257</v>
      </c>
      <c r="L29" s="44">
        <f t="shared" si="2"/>
        <v>-53.247101983012257</v>
      </c>
      <c r="N29" s="47"/>
      <c r="O29" s="48"/>
    </row>
    <row r="30" spans="2:21" x14ac:dyDescent="0.3">
      <c r="B30" s="19" t="s">
        <v>41</v>
      </c>
      <c r="C30" s="20"/>
      <c r="D30" s="21">
        <v>28.8</v>
      </c>
      <c r="E30" s="22"/>
      <c r="F30" s="22"/>
      <c r="G30" s="13"/>
      <c r="H30" s="55">
        <v>1.1000000000000001</v>
      </c>
      <c r="I30" s="36"/>
      <c r="J30" s="13"/>
      <c r="K30" s="43">
        <v>23.140350877192979</v>
      </c>
      <c r="L30" s="44">
        <f t="shared" si="2"/>
        <v>2314.0350877192977</v>
      </c>
      <c r="N30" s="47"/>
      <c r="O30" s="48"/>
    </row>
    <row r="31" spans="2:21" x14ac:dyDescent="0.3">
      <c r="B31" s="19" t="s">
        <v>42</v>
      </c>
      <c r="C31" s="20"/>
      <c r="D31" s="21">
        <v>49.3</v>
      </c>
      <c r="E31" s="22"/>
      <c r="F31" s="22"/>
      <c r="G31" s="13"/>
      <c r="H31" s="55">
        <v>19</v>
      </c>
      <c r="I31" s="36"/>
      <c r="J31" s="13"/>
      <c r="K31" s="43">
        <v>1.3924181799528057</v>
      </c>
      <c r="L31" s="44">
        <f t="shared" si="2"/>
        <v>139.24181799528057</v>
      </c>
      <c r="N31" s="47"/>
      <c r="O31" s="48"/>
    </row>
    <row r="32" spans="2:21" x14ac:dyDescent="0.3">
      <c r="B32" s="19" t="s">
        <v>43</v>
      </c>
      <c r="C32" s="20"/>
      <c r="D32" s="21">
        <v>18.600000000000001</v>
      </c>
      <c r="E32" s="22"/>
      <c r="F32" s="22"/>
      <c r="G32" s="13"/>
      <c r="H32" s="55">
        <v>45.5</v>
      </c>
      <c r="I32" s="36"/>
      <c r="J32" s="13"/>
      <c r="K32" s="43">
        <v>-0.62308334939913879</v>
      </c>
      <c r="L32" s="44">
        <f t="shared" si="2"/>
        <v>-62.308334939913877</v>
      </c>
      <c r="N32" s="47"/>
      <c r="O32" s="48"/>
    </row>
    <row r="33" spans="1:15" x14ac:dyDescent="0.3">
      <c r="B33" s="19" t="s">
        <v>44</v>
      </c>
      <c r="C33" s="20"/>
      <c r="D33" s="21">
        <v>55.9</v>
      </c>
      <c r="E33" s="22"/>
      <c r="F33" s="22"/>
      <c r="G33" s="13"/>
      <c r="H33" s="55">
        <v>89.8</v>
      </c>
      <c r="I33" s="36"/>
      <c r="J33" s="13"/>
      <c r="K33" s="43">
        <v>-0.42604314547814714</v>
      </c>
      <c r="L33" s="44">
        <f t="shared" si="2"/>
        <v>-42.604314547814717</v>
      </c>
      <c r="N33" s="47"/>
      <c r="O33" s="48"/>
    </row>
    <row r="34" spans="1:15" x14ac:dyDescent="0.3">
      <c r="A34" s="34"/>
      <c r="B34" s="19" t="s">
        <v>45</v>
      </c>
      <c r="C34" s="20"/>
      <c r="D34" s="21">
        <v>14.6</v>
      </c>
      <c r="E34" s="22"/>
      <c r="F34" s="22"/>
      <c r="G34" s="13"/>
      <c r="H34" s="55">
        <v>17</v>
      </c>
      <c r="I34" s="36"/>
      <c r="J34" s="13"/>
      <c r="K34" s="43">
        <v>-0.20814126820318779</v>
      </c>
      <c r="L34" s="44">
        <f t="shared" si="2"/>
        <v>-20.81412682031878</v>
      </c>
      <c r="M34" s="34"/>
      <c r="N34" s="47"/>
      <c r="O34" s="48"/>
    </row>
    <row r="35" spans="1:15" x14ac:dyDescent="0.3">
      <c r="A35" s="34"/>
      <c r="B35" s="19" t="s">
        <v>46</v>
      </c>
      <c r="C35" s="20"/>
      <c r="D35" s="21">
        <v>0</v>
      </c>
      <c r="E35" s="22"/>
      <c r="F35" s="22"/>
      <c r="G35" s="13"/>
      <c r="H35" s="55">
        <v>1.6</v>
      </c>
      <c r="I35" s="36"/>
      <c r="J35" s="13"/>
      <c r="K35" s="43">
        <v>-1</v>
      </c>
      <c r="L35" s="44">
        <f t="shared" si="2"/>
        <v>-100</v>
      </c>
      <c r="M35" s="34"/>
      <c r="N35" s="47"/>
      <c r="O35" s="48"/>
    </row>
    <row r="36" spans="1:15" x14ac:dyDescent="0.3">
      <c r="A36" s="34"/>
      <c r="B36" s="19" t="s">
        <v>47</v>
      </c>
      <c r="C36" s="20"/>
      <c r="D36" s="21">
        <v>2.9</v>
      </c>
      <c r="E36" s="22"/>
      <c r="F36" s="22"/>
      <c r="G36" s="13"/>
      <c r="H36" s="55">
        <v>4.5999999999999996</v>
      </c>
      <c r="I36" s="36"/>
      <c r="J36" s="13"/>
      <c r="K36" s="43">
        <v>-0.41872192558691412</v>
      </c>
      <c r="L36" s="44">
        <f t="shared" si="2"/>
        <v>-41.87219255869141</v>
      </c>
      <c r="M36" s="34"/>
      <c r="N36" s="47"/>
      <c r="O36" s="48"/>
    </row>
    <row r="37" spans="1:15" x14ac:dyDescent="0.3">
      <c r="A37" s="34"/>
      <c r="B37" s="19" t="s">
        <v>48</v>
      </c>
      <c r="C37" s="20"/>
      <c r="D37" s="21">
        <v>2.4</v>
      </c>
      <c r="E37" s="22"/>
      <c r="F37" s="22"/>
      <c r="G37" s="13"/>
      <c r="H37" s="55">
        <v>2.4</v>
      </c>
      <c r="I37" s="36"/>
      <c r="J37" s="13"/>
      <c r="K37" s="43">
        <v>-7.7972709551656916E-2</v>
      </c>
      <c r="L37" s="44">
        <f t="shared" si="2"/>
        <v>-7.7972709551656916</v>
      </c>
      <c r="M37" s="34"/>
      <c r="N37" s="27"/>
      <c r="O37" s="48"/>
    </row>
    <row r="38" spans="1:15" ht="15" thickBot="1" x14ac:dyDescent="0.35">
      <c r="A38" s="34"/>
      <c r="B38" s="23" t="s">
        <v>49</v>
      </c>
      <c r="C38" s="24"/>
      <c r="D38" s="25">
        <v>13.6</v>
      </c>
      <c r="E38" s="26"/>
      <c r="F38" s="26"/>
      <c r="G38" s="15"/>
      <c r="H38" s="56">
        <v>39.299999999999997</v>
      </c>
      <c r="I38" s="52"/>
      <c r="J38" s="15"/>
      <c r="K38" s="51">
        <v>-0.6809269427456115</v>
      </c>
      <c r="L38" s="57">
        <f t="shared" si="2"/>
        <v>-68.092694274561154</v>
      </c>
      <c r="M38" s="34"/>
    </row>
    <row r="39" spans="1:15" x14ac:dyDescent="0.3">
      <c r="B39" s="32"/>
      <c r="C39" s="30"/>
      <c r="D39" s="30"/>
      <c r="E39" s="32"/>
      <c r="F39" s="32"/>
      <c r="G39" s="32"/>
      <c r="H39" s="46"/>
      <c r="J39" s="31"/>
    </row>
    <row r="44" spans="1:15" x14ac:dyDescent="0.3">
      <c r="C44" s="2"/>
      <c r="D44" s="3"/>
      <c r="E44" s="3"/>
    </row>
    <row r="45" spans="1:15" x14ac:dyDescent="0.3">
      <c r="C45" s="2"/>
      <c r="D45" s="3"/>
      <c r="E45" s="3"/>
    </row>
    <row r="46" spans="1:15" x14ac:dyDescent="0.3">
      <c r="C46" s="2"/>
      <c r="D46" s="3"/>
      <c r="E46" s="3"/>
    </row>
    <row r="47" spans="1:15" x14ac:dyDescent="0.3">
      <c r="C47" s="2"/>
      <c r="D47" s="3"/>
      <c r="E47" s="3"/>
    </row>
    <row r="48" spans="1:15" x14ac:dyDescent="0.3">
      <c r="C48" s="2"/>
      <c r="D48" s="3"/>
      <c r="E48" s="3"/>
    </row>
    <row r="49" spans="3:5" x14ac:dyDescent="0.3">
      <c r="C49" s="2"/>
      <c r="D49" s="3"/>
      <c r="E49" s="3"/>
    </row>
    <row r="50" spans="3:5" x14ac:dyDescent="0.3">
      <c r="C50" s="2"/>
      <c r="D50" s="3"/>
      <c r="E50" s="3"/>
    </row>
    <row r="51" spans="3:5" x14ac:dyDescent="0.3">
      <c r="C51" s="2"/>
      <c r="D51" s="3"/>
      <c r="E51" s="3"/>
    </row>
    <row r="52" spans="3:5" x14ac:dyDescent="0.3">
      <c r="C52" s="2"/>
      <c r="D52" s="3"/>
      <c r="E52" s="3"/>
    </row>
    <row r="53" spans="3:5" x14ac:dyDescent="0.3">
      <c r="C53" s="2"/>
      <c r="D53" s="3"/>
      <c r="E53" s="3"/>
    </row>
    <row r="54" spans="3:5" x14ac:dyDescent="0.3">
      <c r="C54" s="2"/>
      <c r="D54" s="3"/>
      <c r="E54" s="3"/>
    </row>
    <row r="55" spans="3:5" x14ac:dyDescent="0.3">
      <c r="C55" s="2"/>
      <c r="D55" s="3"/>
      <c r="E55" s="3"/>
    </row>
    <row r="56" spans="3:5" x14ac:dyDescent="0.3">
      <c r="C56" s="2"/>
      <c r="D56" s="3"/>
      <c r="E56" s="3"/>
    </row>
    <row r="57" spans="3:5" x14ac:dyDescent="0.3">
      <c r="C57" s="2"/>
      <c r="D57" s="3"/>
      <c r="E57" s="3"/>
    </row>
    <row r="58" spans="3:5" x14ac:dyDescent="0.3">
      <c r="C58" s="2"/>
      <c r="D58" s="3"/>
      <c r="E58" s="3"/>
    </row>
    <row r="59" spans="3:5" x14ac:dyDescent="0.3">
      <c r="C59" s="2"/>
      <c r="D59" s="3"/>
      <c r="E59" s="3"/>
    </row>
    <row r="60" spans="3:5" x14ac:dyDescent="0.3">
      <c r="C60" s="2"/>
      <c r="D60" s="3"/>
      <c r="E60" s="3"/>
    </row>
    <row r="61" spans="3:5" x14ac:dyDescent="0.3">
      <c r="C61" s="2"/>
      <c r="D61" s="3"/>
      <c r="E61" s="3"/>
    </row>
    <row r="62" spans="3:5" x14ac:dyDescent="0.3">
      <c r="C62" s="2"/>
      <c r="D62" s="3"/>
      <c r="E62" s="3"/>
    </row>
    <row r="63" spans="3:5" x14ac:dyDescent="0.3">
      <c r="C63" s="2"/>
      <c r="D63" s="3"/>
      <c r="E63" s="3"/>
    </row>
    <row r="64" spans="3:5" x14ac:dyDescent="0.3">
      <c r="C64" s="2"/>
      <c r="D64" s="3"/>
      <c r="E64" s="3"/>
    </row>
    <row r="65" spans="3:5" x14ac:dyDescent="0.3">
      <c r="C65" s="2"/>
      <c r="D65" s="3"/>
      <c r="E65" s="3"/>
    </row>
    <row r="66" spans="3:5" x14ac:dyDescent="0.3">
      <c r="C66" s="2"/>
      <c r="D66" s="3"/>
      <c r="E66" s="3"/>
    </row>
    <row r="67" spans="3:5" x14ac:dyDescent="0.3">
      <c r="C67" s="4"/>
      <c r="D67" s="3"/>
      <c r="E6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40F89-AB45-4444-9988-6D7A286F3AB1}">
  <dimension ref="B1:D25"/>
  <sheetViews>
    <sheetView tabSelected="1" workbookViewId="0">
      <selection activeCell="E3" sqref="E3"/>
    </sheetView>
  </sheetViews>
  <sheetFormatPr baseColWidth="10" defaultRowHeight="14.4" x14ac:dyDescent="0.3"/>
  <cols>
    <col min="1" max="1" width="11.5546875" style="34"/>
    <col min="2" max="2" width="30.109375" style="34" bestFit="1" customWidth="1"/>
    <col min="3" max="3" width="29.33203125" style="34" bestFit="1" customWidth="1"/>
    <col min="4" max="4" width="30.6640625" style="34" customWidth="1"/>
    <col min="5" max="16384" width="11.5546875" style="34"/>
  </cols>
  <sheetData>
    <row r="1" spans="2:4" ht="15" thickBot="1" x14ac:dyDescent="0.35">
      <c r="B1" s="71" t="s">
        <v>71</v>
      </c>
      <c r="C1" s="72"/>
    </row>
    <row r="2" spans="2:4" ht="18.600000000000001" customHeight="1" x14ac:dyDescent="0.3">
      <c r="B2" s="59"/>
      <c r="C2" s="49" t="s">
        <v>0</v>
      </c>
      <c r="D2" s="50" t="s">
        <v>1</v>
      </c>
    </row>
    <row r="3" spans="2:4" ht="18.600000000000001" customHeight="1" x14ac:dyDescent="0.45">
      <c r="B3" s="60" t="s">
        <v>58</v>
      </c>
      <c r="C3" s="58">
        <v>100</v>
      </c>
      <c r="D3" s="61" t="s">
        <v>2</v>
      </c>
    </row>
    <row r="4" spans="2:4" ht="18.600000000000001" customHeight="1" x14ac:dyDescent="0.45">
      <c r="B4" s="60" t="s">
        <v>59</v>
      </c>
      <c r="C4" s="58">
        <v>4340</v>
      </c>
      <c r="D4" s="61" t="s">
        <v>60</v>
      </c>
    </row>
    <row r="5" spans="2:4" ht="18.600000000000001" customHeight="1" thickBot="1" x14ac:dyDescent="0.5">
      <c r="B5" s="62" t="s">
        <v>61</v>
      </c>
      <c r="C5" s="63">
        <v>0</v>
      </c>
      <c r="D5" s="64" t="s">
        <v>60</v>
      </c>
    </row>
    <row r="6" spans="2:4" ht="18.600000000000001" customHeight="1" x14ac:dyDescent="0.45">
      <c r="B6" s="65" t="s">
        <v>62</v>
      </c>
      <c r="C6" s="49" t="s">
        <v>3</v>
      </c>
      <c r="D6" s="50" t="s">
        <v>60</v>
      </c>
    </row>
    <row r="7" spans="2:4" ht="18.600000000000001" customHeight="1" x14ac:dyDescent="0.35">
      <c r="B7" s="60"/>
      <c r="C7" s="58">
        <v>0.3</v>
      </c>
      <c r="D7" s="61" t="s">
        <v>4</v>
      </c>
    </row>
    <row r="8" spans="2:4" ht="18.600000000000001" customHeight="1" x14ac:dyDescent="0.35">
      <c r="B8" s="60"/>
      <c r="C8" s="58">
        <f>C7*C16</f>
        <v>360</v>
      </c>
      <c r="D8" s="61" t="s">
        <v>60</v>
      </c>
    </row>
    <row r="9" spans="2:4" ht="18.600000000000001" customHeight="1" thickBot="1" x14ac:dyDescent="0.5">
      <c r="B9" s="62" t="s">
        <v>63</v>
      </c>
      <c r="C9" s="66">
        <f>C3*(C4/ABS(C5-C8))</f>
        <v>1205.5555555555554</v>
      </c>
      <c r="D9" s="64" t="s">
        <v>64</v>
      </c>
    </row>
    <row r="10" spans="2:4" ht="18.600000000000001" customHeight="1" x14ac:dyDescent="0.45">
      <c r="B10" s="65" t="s">
        <v>62</v>
      </c>
      <c r="C10" s="49" t="s">
        <v>5</v>
      </c>
      <c r="D10" s="50"/>
    </row>
    <row r="11" spans="2:4" ht="18.600000000000001" customHeight="1" x14ac:dyDescent="0.35">
      <c r="B11" s="60"/>
      <c r="C11" s="58">
        <v>8.0000000000000002E-3</v>
      </c>
      <c r="D11" s="61" t="s">
        <v>4</v>
      </c>
    </row>
    <row r="12" spans="2:4" ht="18.600000000000001" customHeight="1" x14ac:dyDescent="0.35">
      <c r="B12" s="60"/>
      <c r="C12" s="58">
        <f>C11*C16</f>
        <v>9.6</v>
      </c>
      <c r="D12" s="61" t="s">
        <v>60</v>
      </c>
    </row>
    <row r="13" spans="2:4" ht="18.600000000000001" customHeight="1" thickBot="1" x14ac:dyDescent="0.5">
      <c r="B13" s="62" t="s">
        <v>63</v>
      </c>
      <c r="C13" s="66">
        <f>C3*(C4/ABS(C5-C12))</f>
        <v>45208.333333333336</v>
      </c>
      <c r="D13" s="64" t="s">
        <v>64</v>
      </c>
    </row>
    <row r="14" spans="2:4" ht="18.600000000000001" customHeight="1" x14ac:dyDescent="0.35">
      <c r="B14" s="67"/>
      <c r="C14" s="49" t="s">
        <v>6</v>
      </c>
      <c r="D14" s="50"/>
    </row>
    <row r="15" spans="2:4" ht="18.600000000000001" customHeight="1" x14ac:dyDescent="0.35">
      <c r="B15" s="60" t="s">
        <v>7</v>
      </c>
      <c r="C15" s="58">
        <v>2600</v>
      </c>
      <c r="D15" s="61" t="s">
        <v>65</v>
      </c>
    </row>
    <row r="16" spans="2:4" ht="18.600000000000001" customHeight="1" x14ac:dyDescent="0.35">
      <c r="B16" s="60" t="s">
        <v>8</v>
      </c>
      <c r="C16" s="58">
        <v>1200</v>
      </c>
      <c r="D16" s="61" t="s">
        <v>65</v>
      </c>
    </row>
    <row r="17" spans="2:4" ht="18.600000000000001" customHeight="1" x14ac:dyDescent="0.35">
      <c r="B17" s="60" t="s">
        <v>9</v>
      </c>
      <c r="C17" s="58">
        <v>3</v>
      </c>
      <c r="D17" s="61" t="s">
        <v>68</v>
      </c>
    </row>
    <row r="18" spans="2:4" ht="18.600000000000001" customHeight="1" x14ac:dyDescent="0.35">
      <c r="B18" s="60" t="s">
        <v>10</v>
      </c>
      <c r="C18" s="58">
        <f>C15*(C17/100)</f>
        <v>78</v>
      </c>
      <c r="D18" s="61" t="s">
        <v>65</v>
      </c>
    </row>
    <row r="19" spans="2:4" ht="18.600000000000001" customHeight="1" x14ac:dyDescent="0.35">
      <c r="B19" s="60" t="s">
        <v>10</v>
      </c>
      <c r="C19" s="58">
        <f>C18/C16</f>
        <v>6.5000000000000002E-2</v>
      </c>
      <c r="D19" s="61" t="s">
        <v>66</v>
      </c>
    </row>
    <row r="20" spans="2:4" ht="18.600000000000001" customHeight="1" thickBot="1" x14ac:dyDescent="0.4">
      <c r="B20" s="62"/>
      <c r="C20" s="68">
        <f>C13/C19</f>
        <v>695512.8205128205</v>
      </c>
      <c r="D20" s="64" t="s">
        <v>67</v>
      </c>
    </row>
    <row r="21" spans="2:4" ht="18.600000000000001" customHeight="1" x14ac:dyDescent="0.35">
      <c r="B21" s="67"/>
      <c r="C21" s="49" t="s">
        <v>11</v>
      </c>
      <c r="D21" s="69"/>
    </row>
    <row r="22" spans="2:4" ht="18.600000000000001" customHeight="1" x14ac:dyDescent="0.35">
      <c r="B22" s="60" t="s">
        <v>9</v>
      </c>
      <c r="C22" s="58">
        <v>4.5</v>
      </c>
      <c r="D22" s="70" t="s">
        <v>69</v>
      </c>
    </row>
    <row r="23" spans="2:4" ht="18.600000000000001" customHeight="1" x14ac:dyDescent="0.35">
      <c r="B23" s="60" t="s">
        <v>10</v>
      </c>
      <c r="C23" s="58">
        <f>C15*(C22/100)</f>
        <v>117</v>
      </c>
      <c r="D23" s="61" t="s">
        <v>65</v>
      </c>
    </row>
    <row r="24" spans="2:4" ht="18.600000000000001" customHeight="1" x14ac:dyDescent="0.35">
      <c r="B24" s="60" t="s">
        <v>10</v>
      </c>
      <c r="C24" s="58">
        <f>C23/1200</f>
        <v>9.7500000000000003E-2</v>
      </c>
      <c r="D24" s="61" t="s">
        <v>66</v>
      </c>
    </row>
    <row r="25" spans="2:4" ht="18.600000000000001" customHeight="1" thickBot="1" x14ac:dyDescent="0.4">
      <c r="B25" s="62" t="s">
        <v>12</v>
      </c>
      <c r="C25" s="68">
        <f>C9/C24</f>
        <v>12364.672364672362</v>
      </c>
      <c r="D25" s="64" t="s">
        <v>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 LECACHEUR</dc:creator>
  <cp:lastModifiedBy>Kilian Lecacheur</cp:lastModifiedBy>
  <dcterms:created xsi:type="dcterms:W3CDTF">2023-09-06T08:37:28Z</dcterms:created>
  <dcterms:modified xsi:type="dcterms:W3CDTF">2024-07-23T10:40:30Z</dcterms:modified>
</cp:coreProperties>
</file>